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建設水道課\水道\06 簡易水道事業特別会計に関すること。\企業会計関係調査物\R5\【依頼：1月26日（金）〆】公営企業に係る経営比較分析表（令和４年度決算）の分析等について\DL\"/>
    </mc:Choice>
  </mc:AlternateContent>
  <xr:revisionPtr revIDLastSave="0" documentId="13_ncr:1_{5FB5A7BC-2116-4586-BC95-3407AE41246B}" xr6:coauthVersionLast="47" xr6:coauthVersionMax="47" xr10:uidLastSave="{00000000-0000-0000-0000-000000000000}"/>
  <workbookProtection workbookAlgorithmName="SHA-512" workbookHashValue="UL0lIgcnC9VLtwXruTNhjFWXLFozDQ7RQUNeLyC/KXcnTPw3QxbQKVkhr7I6E3zAoH9NKAO6AqPBTAf6l/jYGw==" workbookSaltValue="y6mDRYfxCxtTJIk86xwf+A==" workbookSpinCount="100000" lockStructure="1"/>
  <bookViews>
    <workbookView xWindow="-25320" yWindow="-120" windowWidth="25440" windowHeight="153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I10" i="4"/>
  <c r="B10" i="4"/>
  <c r="AT8" i="4"/>
  <c r="AL8" i="4"/>
  <c r="W8" i="4"/>
  <c r="P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<sst xmlns="http://schemas.openxmlformats.org/spreadsheetml/2006/main" count="231" uniqueCount="116">
  <si>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</si>
  <si>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</si>
  <si>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</si>
  <si>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</si>
  <si>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</si>
  <si>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</si>
  <si>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</si>
  <si>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</si>
  <si>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</si>
  <si>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</si>
  <si>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</si>
  <si>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</si>
  <si>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</si>
  <si>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</si>
  <si>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</si>
  <si>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</si>
  <si>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</si>
  <si>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</si>
  <si>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</si>
  <si>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</si>
  <si>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</si>
  <si>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</si>
  <si>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</si>
  <si>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</si>
  <si>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</si>
  <si>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</si>
  <si>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</si>
  <si>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</si>
  <si>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</si>
  <si>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</si>
  <si>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</si>
  <si>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</si>
  <si>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</si>
  <si>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</si>
  <si>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</si>
  <si>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</si>
  <si>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</si>
  <si>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</si>
  <si>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</si>
  <si>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</si>
  <si>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</si>
  <si>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</si>
  <si>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</si>
  <si>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</si>
  <si>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</si>
  <si>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</si>
  <si>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</si>
  <si>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</si>
  <si>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</si>
  <si>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</si>
  <si>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</si>
  <si>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</si>
  <si>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</si>
  <si>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</si>
  <si>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</si>
  <si>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</si>
  <si>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</si>
  <si>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</si>
  <si>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</si>
  <si>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</si>
  <si>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</si>
  <si>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</si>
  <si>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</si>
  <si>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</si>
  <si>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</si>
  <si>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</si>
  <si>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</si>
  <si>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</si>
  <si>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</si>
  <si>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</si>
  <si>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</si>
  <si>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</si>
  <si>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</si>
  <si>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</si>
  <si>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</si>
  <si>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</si>
  <si>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</si>
  <si>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</si>
  <si>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</si>
  <si>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</si>
  <si>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</si>
  <si>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</si>
  <si>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</si>
  <si>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</si>
  <si>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</si>
  <si>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</si>
  <si>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</si>
  <si>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</si>
  <si>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</si>
  <si>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</si>
  <si>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</si>
  <si>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</si>
  <si>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</si>
  <si>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</si>
  <si>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</si>
  <si>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</si>
  <si>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更別村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</si>
  <si>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</si>
  <si>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</si>
  <si>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</si>
  <si>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</si>
  <si>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</si>
  <si>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</si>
  <si>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</si>
  <si>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</si>
  <si>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</si>
  <si>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</si>
  <si>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</si>
  <si>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</si>
  <si>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</si>
  <si>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</si>
  <si>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</si>
  <si>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</si>
  <si>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100％を下回っておりますが、R3年度からは基準繰入を収益的収入で計上したことによりR2以前からの比較では増加している状況。以降はおおよそ横ばいで推移していくと見込まれる。事業規模が小さく、経費はほぼ処理場の維持管理費が占めており、人口減少により使用料収入も減少傾向にあるため、現状だと比率の上昇は困難な状況。⑤経費回収率も類似団体と同等で推移していますが、使用料収入だけでは汚水処理費用賄えていない状況のため、処理場の維持管理費の削減や料金の改定なども考えていく必要があります。
②類似団体平均を大きく上回っており経常収支がマイナスの為、剰余金も発生していない状態。①と同様に経営改善が必要。
③R3より一般会計からの繰入を事業別で計上し、前年比で52.14ポイント増となっている。流動資産（預金）は今後も僅かだが増加していく予定のため比率も上昇していくと見込まれる。償還についてはR13以降減少していく見込みのため、暫くは上昇率も微増である。
④類似団体平均を大きく下回っているが、累積欠損率は類似団体を上回っており、資産の償却費用（将来的な更新費用）についての財源確保が課題である。※H30の「0」はR1で事業別に企業債を振り分けたため。
⑥維持管理費の増により汚水処理原価が上がっている状態です。
⑦施設利用率は整備計画当初に予定していた人口に比べ、現在の居住人口が少なく、類似団体平均を下回っている。
※R1　誤：0.00　正：33.33
⑧類似団体平均を上回っており、下水道未接続による料金収入減少の影響は小さい。</t>
    <phoneticPr fontId="4"/>
  </si>
  <si>
    <t>減価償却率は類似団体平均を上回っており、施設・設備の老朽化が進んでいることを示しています。
管路については、法定耐用年数を超えるものは現時点ではありません。よって、改善率も0％となっております。</t>
    <phoneticPr fontId="4"/>
  </si>
  <si>
    <t>今後、管渠の維持修繕・更新も行っていくため、資産の償却費用（将来的な更新費用）についての財源確保が課題である。
その為には維持管理費の減少や下水道料金の値上げが必要となり、
最適整備構想を基に中長期的な視野で資産管理と適正な下水道料金の在り方について検討していきます。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</si>
</sst>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2E-4C4E-9069-88880A0ACE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862E-4C4E-9069-88880A0ACE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formatCode="#,##0.00;&quot;△&quot;#,##0.00;&quot;-&quot;">
                  <c:v>30.3</c:v>
                </c:pt>
                <c:pt idx="1">
                  <c:v>0</c:v>
                </c:pt>
                <c:pt idx="2" formatCode="#,##0.00;&quot;△&quot;#,##0.00;&quot;-&quot;">
                  <c:v>37.880000000000003</c:v>
                </c:pt>
                <c:pt idx="3" formatCode="#,##0.00;&quot;△&quot;#,##0.00;&quot;-&quot;">
                  <c:v>34.85</c:v>
                </c:pt>
                <c:pt idx="4" formatCode="#,##0.00;&quot;△&quot;#,##0.00;&quot;-&quot;">
                  <c:v>31.82</c:v>
                </c:pt>
              </c:numCache>
            </c:numRef>
          </c:val>
          <c:extLst>
            <c:ext xmlns:c16="http://schemas.microsoft.com/office/drawing/2014/chart" uri="{C3380CC4-5D6E-409C-BE32-E72D297353CC}">
              <c16:uniqueId val="{00000000-6713-41EA-9AB5-325F160280B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6713-41EA-9AB5-325F160280B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92.39</c:v>
                </c:pt>
                <c:pt idx="1">
                  <c:v>93.07</c:v>
                </c:pt>
                <c:pt idx="2">
                  <c:v>93.33</c:v>
                </c:pt>
                <c:pt idx="3">
                  <c:v>95.15</c:v>
                </c:pt>
                <c:pt idx="4">
                  <c:v>95</c:v>
                </c:pt>
              </c:numCache>
            </c:numRef>
          </c:val>
          <c:extLst>
            <c:ext xmlns:c16="http://schemas.microsoft.com/office/drawing/2014/chart" uri="{C3380CC4-5D6E-409C-BE32-E72D297353CC}">
              <c16:uniqueId val="{00000000-9EB4-4E12-97CE-94EBD084D8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9EB4-4E12-97CE-94EBD084D8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54.16</c:v>
                </c:pt>
                <c:pt idx="1">
                  <c:v>63</c:v>
                </c:pt>
                <c:pt idx="2">
                  <c:v>64.52</c:v>
                </c:pt>
                <c:pt idx="3">
                  <c:v>88.8</c:v>
                </c:pt>
                <c:pt idx="4">
                  <c:v>85.49</c:v>
                </c:pt>
              </c:numCache>
            </c:numRef>
          </c:val>
          <c:extLst>
            <c:ext xmlns:c16="http://schemas.microsoft.com/office/drawing/2014/chart" uri="{C3380CC4-5D6E-409C-BE32-E72D297353CC}">
              <c16:uniqueId val="{00000000-1A6C-4F40-9A3D-17E014F89CD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1A6C-4F40-9A3D-17E014F89CD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41.35</c:v>
                </c:pt>
                <c:pt idx="1">
                  <c:v>43.84</c:v>
                </c:pt>
                <c:pt idx="2">
                  <c:v>45.88</c:v>
                </c:pt>
                <c:pt idx="3">
                  <c:v>47.92</c:v>
                </c:pt>
                <c:pt idx="4">
                  <c:v>49.95</c:v>
                </c:pt>
              </c:numCache>
            </c:numRef>
          </c:val>
          <c:extLst>
            <c:ext xmlns:c16="http://schemas.microsoft.com/office/drawing/2014/chart" uri="{C3380CC4-5D6E-409C-BE32-E72D297353CC}">
              <c16:uniqueId val="{00000000-5C78-4F0E-9582-4809727B3FB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5C78-4F0E-9582-4809727B3FB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A0-4998-B7E2-9E2018D7F0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EA0-4998-B7E2-9E2018D7F0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342.14</c:v>
                </c:pt>
                <c:pt idx="1">
                  <c:v>596.84</c:v>
                </c:pt>
                <c:pt idx="2">
                  <c:v>750.17</c:v>
                </c:pt>
                <c:pt idx="3">
                  <c:v>797.81</c:v>
                </c:pt>
                <c:pt idx="4">
                  <c:v>932.26</c:v>
                </c:pt>
              </c:numCache>
            </c:numRef>
          </c:val>
          <c:extLst>
            <c:ext xmlns:c16="http://schemas.microsoft.com/office/drawing/2014/chart" uri="{C3380CC4-5D6E-409C-BE32-E72D297353CC}">
              <c16:uniqueId val="{00000000-A459-449D-86C8-55D225D4066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A459-449D-86C8-55D225D4066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-33.799999999999997</c:v>
                </c:pt>
                <c:pt idx="1">
                  <c:v>-57.87</c:v>
                </c:pt>
                <c:pt idx="2">
                  <c:v>-55.32</c:v>
                </c:pt>
                <c:pt idx="3">
                  <c:v>7.73</c:v>
                </c:pt>
                <c:pt idx="4">
                  <c:v>59.87</c:v>
                </c:pt>
              </c:numCache>
            </c:numRef>
          </c:val>
          <c:extLst>
            <c:ext xmlns:c16="http://schemas.microsoft.com/office/drawing/2014/chart" uri="{C3380CC4-5D6E-409C-BE32-E72D297353CC}">
              <c16:uniqueId val="{00000000-2FE2-4809-970A-664CB30EB2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2FE2-4809-970A-664CB30EB2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562.36</c:v>
                </c:pt>
                <c:pt idx="2">
                  <c:v>550.78</c:v>
                </c:pt>
                <c:pt idx="3">
                  <c:v>380</c:v>
                </c:pt>
                <c:pt idx="4">
                  <c:v>490.13</c:v>
                </c:pt>
              </c:numCache>
            </c:numRef>
          </c:val>
          <c:extLst>
            <c:ext xmlns:c16="http://schemas.microsoft.com/office/drawing/2014/chart" uri="{C3380CC4-5D6E-409C-BE32-E72D297353CC}">
              <c16:uniqueId val="{00000000-02EC-431F-B139-51C2A2D885B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02EC-431F-B139-51C2A2D885B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59.63</c:v>
                </c:pt>
                <c:pt idx="1">
                  <c:v>61.01</c:v>
                </c:pt>
                <c:pt idx="2">
                  <c:v>45.61</c:v>
                </c:pt>
                <c:pt idx="3">
                  <c:v>60.39</c:v>
                </c:pt>
                <c:pt idx="4">
                  <c:v>52.1</c:v>
                </c:pt>
              </c:numCache>
            </c:numRef>
          </c:val>
          <c:extLst>
            <c:ext xmlns:c16="http://schemas.microsoft.com/office/drawing/2014/chart" uri="{C3380CC4-5D6E-409C-BE32-E72D297353CC}">
              <c16:uniqueId val="{00000000-EB68-48CA-8406-031FC4CDC1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EB68-48CA-8406-031FC4CDC1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301.73</c:v>
                </c:pt>
                <c:pt idx="1">
                  <c:v>290.85000000000002</c:v>
                </c:pt>
                <c:pt idx="2">
                  <c:v>389.81</c:v>
                </c:pt>
                <c:pt idx="3">
                  <c:v>295.51</c:v>
                </c:pt>
                <c:pt idx="4">
                  <c:v>347.13</c:v>
                </c:pt>
              </c:numCache>
            </c:numRef>
          </c:val>
          <c:extLst>
            <c:ext xmlns:c16="http://schemas.microsoft.com/office/drawing/2014/chart" uri="{C3380CC4-5D6E-409C-BE32-E72D297353CC}">
              <c16:uniqueId val="{00000000-B403-4898-B9D6-D4A02DDF867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B403-4898-B9D6-D4A02DDF867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43" zoomScaleNormal="100" workbookViewId="0">
      <selection activeCell="CC71" sqref="CC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北海道　更別村</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法適用</v>
      </c>
      <c r="C8" s="60"/>
      <c r="D8" s="60"/>
      <c r="E8" s="60"/>
      <c r="F8" s="60"/>
      <c r="G8" s="60"/>
      <c r="H8" s="60"/>
      <c r="I8" s="60" t="str">
        <f>データ!J6</f>
        <v>下水道事業</v>
      </c>
      <c r="J8" s="60"/>
      <c r="K8" s="60"/>
      <c r="L8" s="60"/>
      <c r="M8" s="60"/>
      <c r="N8" s="60"/>
      <c r="O8" s="60"/>
      <c r="P8" s="60" t="str">
        <f>データ!K6</f>
        <v>農業集落排水</v>
      </c>
      <c r="Q8" s="60"/>
      <c r="R8" s="60"/>
      <c r="S8" s="60"/>
      <c r="T8" s="60"/>
      <c r="U8" s="60"/>
      <c r="V8" s="60"/>
      <c r="W8" s="60" t="str">
        <f>データ!L6</f>
        <v>F2</v>
      </c>
      <c r="X8" s="60"/>
      <c r="Y8" s="60"/>
      <c r="Z8" s="60"/>
      <c r="AA8" s="60"/>
      <c r="AB8" s="60"/>
      <c r="AC8" s="60"/>
      <c r="AD8" s="61" t="str">
        <f>データ!$M$6</f>
        <v>非設置</v>
      </c>
      <c r="AE8" s="61"/>
      <c r="AF8" s="61"/>
      <c r="AG8" s="61"/>
      <c r="AH8" s="61"/>
      <c r="AI8" s="61"/>
      <c r="AJ8" s="61"/>
      <c r="AK8" s="3"/>
      <c r="AL8" s="49">
        <f>データ!S6</f>
        <v>3158</v>
      </c>
      <c r="AM8" s="49"/>
      <c r="AN8" s="49"/>
      <c r="AO8" s="49"/>
      <c r="AP8" s="49"/>
      <c r="AQ8" s="49"/>
      <c r="AR8" s="49"/>
      <c r="AS8" s="49"/>
      <c r="AT8" s="48">
        <f>データ!T6</f>
        <v>176.9</v>
      </c>
      <c r="AU8" s="48"/>
      <c r="AV8" s="48"/>
      <c r="AW8" s="48"/>
      <c r="AX8" s="48"/>
      <c r="AY8" s="48"/>
      <c r="AZ8" s="48"/>
      <c r="BA8" s="48"/>
      <c r="BB8" s="48">
        <f>データ!U6</f>
        <v>17.850000000000001</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f>データ!O6</f>
        <v>78.33</v>
      </c>
      <c r="J10" s="48"/>
      <c r="K10" s="48"/>
      <c r="L10" s="48"/>
      <c r="M10" s="48"/>
      <c r="N10" s="48"/>
      <c r="O10" s="48"/>
      <c r="P10" s="48">
        <f>データ!P6</f>
        <v>3.17</v>
      </c>
      <c r="Q10" s="48"/>
      <c r="R10" s="48"/>
      <c r="S10" s="48"/>
      <c r="T10" s="48"/>
      <c r="U10" s="48"/>
      <c r="V10" s="48"/>
      <c r="W10" s="48">
        <f>データ!Q6</f>
        <v>100</v>
      </c>
      <c r="X10" s="48"/>
      <c r="Y10" s="48"/>
      <c r="Z10" s="48"/>
      <c r="AA10" s="48"/>
      <c r="AB10" s="48"/>
      <c r="AC10" s="48"/>
      <c r="AD10" s="49">
        <f>データ!R6</f>
        <v>3680</v>
      </c>
      <c r="AE10" s="49"/>
      <c r="AF10" s="49"/>
      <c r="AG10" s="49"/>
      <c r="AH10" s="49"/>
      <c r="AI10" s="49"/>
      <c r="AJ10" s="49"/>
      <c r="AK10" s="2"/>
      <c r="AL10" s="49">
        <f>データ!V6</f>
        <v>100</v>
      </c>
      <c r="AM10" s="49"/>
      <c r="AN10" s="49"/>
      <c r="AO10" s="49"/>
      <c r="AP10" s="49"/>
      <c r="AQ10" s="49"/>
      <c r="AR10" s="49"/>
      <c r="AS10" s="49"/>
      <c r="AT10" s="48">
        <f>データ!W6</f>
        <v>0.11</v>
      </c>
      <c r="AU10" s="48"/>
      <c r="AV10" s="48"/>
      <c r="AW10" s="48"/>
      <c r="AX10" s="48"/>
      <c r="AY10" s="48"/>
      <c r="AZ10" s="48"/>
      <c r="BA10" s="48"/>
      <c r="BB10" s="48">
        <f>データ!X6</f>
        <v>909.09</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113</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9MbMQSZsvEObb9e2DBi2crVH/Gq1DfE5kis9hYhqB1tGZeC6/cpwAdga7PZg26sku7xecpSSDzUnkrVcTKWjBw==" saltValue="otF5PVEzEC9fcgMekcNu6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16390</v>
      </c>
      <c r="D6" s="19">
        <f t="shared" si="3"/>
        <v>46</v>
      </c>
      <c r="E6" s="19">
        <f t="shared" si="3"/>
        <v>17</v>
      </c>
      <c r="F6" s="19">
        <f t="shared" si="3"/>
        <v>5</v>
      </c>
      <c r="G6" s="19">
        <f t="shared" si="3"/>
        <v>0</v>
      </c>
      <c r="H6" s="19" t="str">
        <f t="shared" si="3"/>
        <v>北海道　更別村</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78.33</v>
      </c>
      <c r="P6" s="20">
        <f t="shared" si="3"/>
        <v>3.17</v>
      </c>
      <c r="Q6" s="20">
        <f t="shared" si="3"/>
        <v>100</v>
      </c>
      <c r="R6" s="20">
        <f t="shared" si="3"/>
        <v>3680</v>
      </c>
      <c r="S6" s="20">
        <f t="shared" si="3"/>
        <v>3158</v>
      </c>
      <c r="T6" s="20">
        <f t="shared" si="3"/>
        <v>176.9</v>
      </c>
      <c r="U6" s="20">
        <f t="shared" si="3"/>
        <v>17.850000000000001</v>
      </c>
      <c r="V6" s="20">
        <f t="shared" si="3"/>
        <v>100</v>
      </c>
      <c r="W6" s="20">
        <f t="shared" si="3"/>
        <v>0.11</v>
      </c>
      <c r="X6" s="20">
        <f t="shared" si="3"/>
        <v>909.09</v>
      </c>
      <c r="Y6" s="21">
        <f>IF(Y7="",NA(),Y7)</f>
        <v>54.16</v>
      </c>
      <c r="Z6" s="21">
        <f t="shared" ref="Z6:AH6" si="4">IF(Z7="",NA(),Z7)</f>
        <v>63</v>
      </c>
      <c r="AA6" s="21">
        <f t="shared" si="4"/>
        <v>64.52</v>
      </c>
      <c r="AB6" s="21">
        <f t="shared" si="4"/>
        <v>88.8</v>
      </c>
      <c r="AC6" s="21">
        <f t="shared" si="4"/>
        <v>85.49</v>
      </c>
      <c r="AD6" s="21">
        <f t="shared" si="4"/>
        <v>101.77</v>
      </c>
      <c r="AE6" s="21">
        <f t="shared" si="4"/>
        <v>103.6</v>
      </c>
      <c r="AF6" s="21">
        <f t="shared" si="4"/>
        <v>106.37</v>
      </c>
      <c r="AG6" s="21">
        <f t="shared" si="4"/>
        <v>106.07</v>
      </c>
      <c r="AH6" s="21">
        <f t="shared" si="4"/>
        <v>105.5</v>
      </c>
      <c r="AI6" s="20" t="str">
        <f>IF(AI7="","",IF(AI7="-","【-】","【"&amp;SUBSTITUTE(TEXT(AI7,"#,##0.00"),"-","△")&amp;"】"))</f>
        <v>【103.61】</v>
      </c>
      <c r="AJ6" s="21">
        <f>IF(AJ7="",NA(),AJ7)</f>
        <v>342.14</v>
      </c>
      <c r="AK6" s="21">
        <f t="shared" ref="AK6:AS6" si="5">IF(AK7="",NA(),AK7)</f>
        <v>596.84</v>
      </c>
      <c r="AL6" s="21">
        <f t="shared" si="5"/>
        <v>750.17</v>
      </c>
      <c r="AM6" s="21">
        <f t="shared" si="5"/>
        <v>797.81</v>
      </c>
      <c r="AN6" s="21">
        <f t="shared" si="5"/>
        <v>932.26</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-33.799999999999997</v>
      </c>
      <c r="AV6" s="21">
        <f t="shared" ref="AV6:BD6" si="6">IF(AV7="",NA(),AV7)</f>
        <v>-57.87</v>
      </c>
      <c r="AW6" s="21">
        <f t="shared" si="6"/>
        <v>-55.32</v>
      </c>
      <c r="AX6" s="21">
        <f t="shared" si="6"/>
        <v>7.73</v>
      </c>
      <c r="AY6" s="21">
        <f t="shared" si="6"/>
        <v>59.87</v>
      </c>
      <c r="AZ6" s="21">
        <f t="shared" si="6"/>
        <v>29.54</v>
      </c>
      <c r="BA6" s="21">
        <f t="shared" si="6"/>
        <v>26.99</v>
      </c>
      <c r="BB6" s="21">
        <f t="shared" si="6"/>
        <v>29.13</v>
      </c>
      <c r="BC6" s="21">
        <f t="shared" si="6"/>
        <v>35.69</v>
      </c>
      <c r="BD6" s="21">
        <f t="shared" si="6"/>
        <v>38.4</v>
      </c>
      <c r="BE6" s="20" t="str">
        <f>IF(BE7="","",IF(BE7="-","【-】","【"&amp;SUBSTITUTE(TEXT(BE7,"#,##0.00"),"-","△")&amp;"】"))</f>
        <v>【36.94】</v>
      </c>
      <c r="BF6" s="20">
        <f>IF(BF7="",NA(),BF7)</f>
        <v>0</v>
      </c>
      <c r="BG6" s="21">
        <f t="shared" ref="BG6:BO6" si="7">IF(BG7="",NA(),BG7)</f>
        <v>562.36</v>
      </c>
      <c r="BH6" s="21">
        <f t="shared" si="7"/>
        <v>550.78</v>
      </c>
      <c r="BI6" s="21">
        <f t="shared" si="7"/>
        <v>380</v>
      </c>
      <c r="BJ6" s="21">
        <f t="shared" si="7"/>
        <v>490.13</v>
      </c>
      <c r="BK6" s="21">
        <f t="shared" si="7"/>
        <v>789.46</v>
      </c>
      <c r="BL6" s="21">
        <f t="shared" si="7"/>
        <v>826.83</v>
      </c>
      <c r="BM6" s="21">
        <f t="shared" si="7"/>
        <v>867.83</v>
      </c>
      <c r="BN6" s="21">
        <f t="shared" si="7"/>
        <v>791.76</v>
      </c>
      <c r="BO6" s="21">
        <f t="shared" si="7"/>
        <v>900.82</v>
      </c>
      <c r="BP6" s="20" t="str">
        <f>IF(BP7="","",IF(BP7="-","【-】","【"&amp;SUBSTITUTE(TEXT(BP7,"#,##0.00"),"-","△")&amp;"】"))</f>
        <v>【809.19】</v>
      </c>
      <c r="BQ6" s="21">
        <f>IF(BQ7="",NA(),BQ7)</f>
        <v>59.63</v>
      </c>
      <c r="BR6" s="21">
        <f t="shared" ref="BR6:BZ6" si="8">IF(BR7="",NA(),BR7)</f>
        <v>61.01</v>
      </c>
      <c r="BS6" s="21">
        <f t="shared" si="8"/>
        <v>45.61</v>
      </c>
      <c r="BT6" s="21">
        <f t="shared" si="8"/>
        <v>60.39</v>
      </c>
      <c r="BU6" s="21">
        <f t="shared" si="8"/>
        <v>52.1</v>
      </c>
      <c r="BV6" s="21">
        <f t="shared" si="8"/>
        <v>57.77</v>
      </c>
      <c r="BW6" s="21">
        <f t="shared" si="8"/>
        <v>57.31</v>
      </c>
      <c r="BX6" s="21">
        <f t="shared" si="8"/>
        <v>57.08</v>
      </c>
      <c r="BY6" s="21">
        <f t="shared" si="8"/>
        <v>56.26</v>
      </c>
      <c r="BZ6" s="21">
        <f t="shared" si="8"/>
        <v>52.94</v>
      </c>
      <c r="CA6" s="20" t="str">
        <f>IF(CA7="","",IF(CA7="-","【-】","【"&amp;SUBSTITUTE(TEXT(CA7,"#,##0.00"),"-","△")&amp;"】"))</f>
        <v>【57.02】</v>
      </c>
      <c r="CB6" s="21">
        <f>IF(CB7="",NA(),CB7)</f>
        <v>301.73</v>
      </c>
      <c r="CC6" s="21">
        <f t="shared" ref="CC6:CK6" si="9">IF(CC7="",NA(),CC7)</f>
        <v>290.85000000000002</v>
      </c>
      <c r="CD6" s="21">
        <f t="shared" si="9"/>
        <v>389.81</v>
      </c>
      <c r="CE6" s="21">
        <f t="shared" si="9"/>
        <v>295.51</v>
      </c>
      <c r="CF6" s="21">
        <f t="shared" si="9"/>
        <v>347.13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30.3</v>
      </c>
      <c r="CN6" s="20">
        <f t="shared" ref="CN6:CV6" si="10">IF(CN7="",NA(),CN7)</f>
        <v>0</v>
      </c>
      <c r="CO6" s="21">
        <f t="shared" si="10"/>
        <v>37.880000000000003</v>
      </c>
      <c r="CP6" s="21">
        <f t="shared" si="10"/>
        <v>34.85</v>
      </c>
      <c r="CQ6" s="21">
        <f t="shared" si="10"/>
        <v>31.82</v>
      </c>
      <c r="CR6" s="21">
        <f t="shared" si="10"/>
        <v>50.68</v>
      </c>
      <c r="CS6" s="21">
        <f t="shared" si="10"/>
        <v>50.14</v>
      </c>
      <c r="CT6" s="21">
        <f t="shared" si="10"/>
        <v>54.83</v>
      </c>
      <c r="CU6" s="21">
        <f t="shared" si="10"/>
        <v>66.53</v>
      </c>
      <c r="CV6" s="21">
        <f t="shared" si="10"/>
        <v>52.35</v>
      </c>
      <c r="CW6" s="20" t="str">
        <f>IF(CW7="","",IF(CW7="-","【-】","【"&amp;SUBSTITUTE(TEXT(CW7,"#,##0.00"),"-","△")&amp;"】"))</f>
        <v>【52.55】</v>
      </c>
      <c r="CX6" s="21">
        <f>IF(CX7="",NA(),CX7)</f>
        <v>92.39</v>
      </c>
      <c r="CY6" s="21">
        <f t="shared" ref="CY6:DG6" si="11">IF(CY7="",NA(),CY7)</f>
        <v>93.07</v>
      </c>
      <c r="CZ6" s="21">
        <f t="shared" si="11"/>
        <v>93.33</v>
      </c>
      <c r="DA6" s="21">
        <f t="shared" si="11"/>
        <v>95.15</v>
      </c>
      <c r="DB6" s="21">
        <f t="shared" si="11"/>
        <v>95</v>
      </c>
      <c r="DC6" s="21">
        <f t="shared" si="11"/>
        <v>84.86</v>
      </c>
      <c r="DD6" s="21">
        <f t="shared" si="11"/>
        <v>84.98</v>
      </c>
      <c r="DE6" s="21">
        <f t="shared" si="11"/>
        <v>84.7</v>
      </c>
      <c r="DF6" s="21">
        <f t="shared" si="11"/>
        <v>84.67</v>
      </c>
      <c r="DG6" s="21">
        <f t="shared" si="11"/>
        <v>84.39</v>
      </c>
      <c r="DH6" s="20" t="str">
        <f>IF(DH7="","",IF(DH7="-","【-】","【"&amp;SUBSTITUTE(TEXT(DH7,"#,##0.00"),"-","△")&amp;"】"))</f>
        <v>【87.30】</v>
      </c>
      <c r="DI6" s="21">
        <f>IF(DI7="",NA(),DI7)</f>
        <v>41.35</v>
      </c>
      <c r="DJ6" s="21">
        <f t="shared" ref="DJ6:DR6" si="12">IF(DJ7="",NA(),DJ7)</f>
        <v>43.84</v>
      </c>
      <c r="DK6" s="21">
        <f t="shared" si="12"/>
        <v>45.88</v>
      </c>
      <c r="DL6" s="21">
        <f t="shared" si="12"/>
        <v>47.92</v>
      </c>
      <c r="DM6" s="21">
        <f t="shared" si="12"/>
        <v>49.95</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16390</v>
      </c>
      <c r="D7" s="23">
        <v>46</v>
      </c>
      <c r="E7" s="23">
        <v>17</v>
      </c>
      <c r="F7" s="23">
        <v>5</v>
      </c>
      <c r="G7" s="23">
        <v>0</v>
      </c>
      <c r="H7" s="23" t="s">
        <v>96</v>
      </c>
      <c r="I7" s="23" t="s">
        <v>97</v>
      </c>
      <c r="J7" s="23" t="s">
        <v>98</v>
      </c>
      <c r="K7" s="23" t="s">
        <v>99</v>
      </c>
      <c r="L7" s="23" t="s">
        <v>100</v>
      </c>
      <c r="M7" s="23" t="s">
        <v>101</v>
      </c>
      <c r="N7" s="24" t="s">
        <v>102</v>
      </c>
      <c r="O7" s="24">
        <v>78.33</v>
      </c>
      <c r="P7" s="24">
        <v>3.17</v>
      </c>
      <c r="Q7" s="24">
        <v>100</v>
      </c>
      <c r="R7" s="24">
        <v>3680</v>
      </c>
      <c r="S7" s="24">
        <v>3158</v>
      </c>
      <c r="T7" s="24">
        <v>176.9</v>
      </c>
      <c r="U7" s="24">
        <v>17.850000000000001</v>
      </c>
      <c r="V7" s="24">
        <v>100</v>
      </c>
      <c r="W7" s="24">
        <v>0.11</v>
      </c>
      <c r="X7" s="24">
        <v>909.09</v>
      </c>
      <c r="Y7" s="24">
        <v>54.16</v>
      </c>
      <c r="Z7" s="24">
        <v>63</v>
      </c>
      <c r="AA7" s="24">
        <v>64.52</v>
      </c>
      <c r="AB7" s="24">
        <v>88.8</v>
      </c>
      <c r="AC7" s="24">
        <v>85.49</v>
      </c>
      <c r="AD7" s="24">
        <v>101.77</v>
      </c>
      <c r="AE7" s="24">
        <v>103.6</v>
      </c>
      <c r="AF7" s="24">
        <v>106.37</v>
      </c>
      <c r="AG7" s="24">
        <v>106.07</v>
      </c>
      <c r="AH7" s="24">
        <v>105.5</v>
      </c>
      <c r="AI7" s="24">
        <v>103.61</v>
      </c>
      <c r="AJ7" s="24">
        <v>342.14</v>
      </c>
      <c r="AK7" s="24">
        <v>596.84</v>
      </c>
      <c r="AL7" s="24">
        <v>750.17</v>
      </c>
      <c r="AM7" s="24">
        <v>797.81</v>
      </c>
      <c r="AN7" s="24">
        <v>932.26</v>
      </c>
      <c r="AO7" s="24">
        <v>227.4</v>
      </c>
      <c r="AP7" s="24">
        <v>193.99</v>
      </c>
      <c r="AQ7" s="24">
        <v>139.02000000000001</v>
      </c>
      <c r="AR7" s="24">
        <v>132.04</v>
      </c>
      <c r="AS7" s="24">
        <v>145.43</v>
      </c>
      <c r="AT7" s="24">
        <v>133.62</v>
      </c>
      <c r="AU7" s="24">
        <v>-33.799999999999997</v>
      </c>
      <c r="AV7" s="24">
        <v>-57.87</v>
      </c>
      <c r="AW7" s="24">
        <v>-55.32</v>
      </c>
      <c r="AX7" s="24">
        <v>7.73</v>
      </c>
      <c r="AY7" s="24">
        <v>59.87</v>
      </c>
      <c r="AZ7" s="24">
        <v>29.54</v>
      </c>
      <c r="BA7" s="24">
        <v>26.99</v>
      </c>
      <c r="BB7" s="24">
        <v>29.13</v>
      </c>
      <c r="BC7" s="24">
        <v>35.69</v>
      </c>
      <c r="BD7" s="24">
        <v>38.4</v>
      </c>
      <c r="BE7" s="24">
        <v>36.94</v>
      </c>
      <c r="BF7" s="24">
        <v>0</v>
      </c>
      <c r="BG7" s="24">
        <v>562.36</v>
      </c>
      <c r="BH7" s="24">
        <v>550.78</v>
      </c>
      <c r="BI7" s="24">
        <v>380</v>
      </c>
      <c r="BJ7" s="24">
        <v>490.13</v>
      </c>
      <c r="BK7" s="24">
        <v>789.46</v>
      </c>
      <c r="BL7" s="24">
        <v>826.83</v>
      </c>
      <c r="BM7" s="24">
        <v>867.83</v>
      </c>
      <c r="BN7" s="24">
        <v>791.76</v>
      </c>
      <c r="BO7" s="24">
        <v>900.82</v>
      </c>
      <c r="BP7" s="24">
        <v>809.19</v>
      </c>
      <c r="BQ7" s="24">
        <v>59.63</v>
      </c>
      <c r="BR7" s="24">
        <v>61.01</v>
      </c>
      <c r="BS7" s="24">
        <v>45.61</v>
      </c>
      <c r="BT7" s="24">
        <v>60.39</v>
      </c>
      <c r="BU7" s="24">
        <v>52.1</v>
      </c>
      <c r="BV7" s="24">
        <v>57.77</v>
      </c>
      <c r="BW7" s="24">
        <v>57.31</v>
      </c>
      <c r="BX7" s="24">
        <v>57.08</v>
      </c>
      <c r="BY7" s="24">
        <v>56.26</v>
      </c>
      <c r="BZ7" s="24">
        <v>52.94</v>
      </c>
      <c r="CA7" s="24">
        <v>57.02</v>
      </c>
      <c r="CB7" s="24">
        <v>301.73</v>
      </c>
      <c r="CC7" s="24">
        <v>290.85000000000002</v>
      </c>
      <c r="CD7" s="24">
        <v>389.81</v>
      </c>
      <c r="CE7" s="24">
        <v>295.51</v>
      </c>
      <c r="CF7" s="24">
        <v>347.13</v>
      </c>
      <c r="CG7" s="24">
        <v>274.35000000000002</v>
      </c>
      <c r="CH7" s="24">
        <v>273.52</v>
      </c>
      <c r="CI7" s="24">
        <v>274.99</v>
      </c>
      <c r="CJ7" s="24">
        <v>282.08999999999997</v>
      </c>
      <c r="CK7" s="24">
        <v>303.27999999999997</v>
      </c>
      <c r="CL7" s="24">
        <v>273.68</v>
      </c>
      <c r="CM7" s="24">
        <v>30.3</v>
      </c>
      <c r="CN7" s="24">
        <v>0</v>
      </c>
      <c r="CO7" s="24">
        <v>37.880000000000003</v>
      </c>
      <c r="CP7" s="24">
        <v>34.85</v>
      </c>
      <c r="CQ7" s="24">
        <v>31.82</v>
      </c>
      <c r="CR7" s="24">
        <v>50.68</v>
      </c>
      <c r="CS7" s="24">
        <v>50.14</v>
      </c>
      <c r="CT7" s="24">
        <v>54.83</v>
      </c>
      <c r="CU7" s="24">
        <v>66.53</v>
      </c>
      <c r="CV7" s="24">
        <v>52.35</v>
      </c>
      <c r="CW7" s="24">
        <v>52.55</v>
      </c>
      <c r="CX7" s="24">
        <v>92.39</v>
      </c>
      <c r="CY7" s="24">
        <v>93.07</v>
      </c>
      <c r="CZ7" s="24">
        <v>93.33</v>
      </c>
      <c r="DA7" s="24">
        <v>95.15</v>
      </c>
      <c r="DB7" s="24">
        <v>95</v>
      </c>
      <c r="DC7" s="24">
        <v>84.86</v>
      </c>
      <c r="DD7" s="24">
        <v>84.98</v>
      </c>
      <c r="DE7" s="24">
        <v>84.7</v>
      </c>
      <c r="DF7" s="24">
        <v>84.67</v>
      </c>
      <c r="DG7" s="24">
        <v>84.39</v>
      </c>
      <c r="DH7" s="24">
        <v>87.3</v>
      </c>
      <c r="DI7" s="24">
        <v>41.35</v>
      </c>
      <c r="DJ7" s="24">
        <v>43.84</v>
      </c>
      <c r="DK7" s="24">
        <v>45.88</v>
      </c>
      <c r="DL7" s="24">
        <v>47.92</v>
      </c>
      <c r="DM7" s="24">
        <v>49.95</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yuya-nakata</cp:lastModifiedBy>
  <dcterms:created xsi:type="dcterms:W3CDTF">2023-12-12T00:59:26Z</dcterms:created>
  <dcterms:modified xsi:type="dcterms:W3CDTF">2024-01-18T05:48:34Z</dcterms:modified>
  <cp:category/>
</cp:coreProperties>
</file>